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rensa\Desktop\"/>
    </mc:Choice>
  </mc:AlternateContent>
  <xr:revisionPtr revIDLastSave="0" documentId="13_ncr:1_{973F44A3-F737-4787-8085-F4DD12B7FD38}" xr6:coauthVersionLast="47" xr6:coauthVersionMax="47" xr10:uidLastSave="{00000000-0000-0000-0000-000000000000}"/>
  <bookViews>
    <workbookView xWindow="-108" yWindow="-108" windowWidth="23256" windowHeight="12456" activeTab="1" xr2:uid="{D1F1A6D7-E25A-4328-ADAE-AE6943D8E18C}"/>
  </bookViews>
  <sheets>
    <sheet name="Relação 2024 - 2025 - 2026" sheetId="3" r:id="rId1"/>
    <sheet name="2026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3" l="1"/>
  <c r="J28" i="3"/>
  <c r="I28" i="3"/>
  <c r="H28" i="3"/>
  <c r="J27" i="3"/>
  <c r="I27" i="3"/>
  <c r="H27" i="3"/>
  <c r="J26" i="3"/>
  <c r="I26" i="3"/>
  <c r="J25" i="3"/>
  <c r="I25" i="3"/>
  <c r="P9" i="2"/>
  <c r="H9" i="2" l="1"/>
  <c r="I9" i="2" s="1"/>
  <c r="H15" i="2"/>
  <c r="I29" i="2"/>
  <c r="J28" i="2" l="1"/>
  <c r="H28" i="2"/>
  <c r="I28" i="2" s="1"/>
  <c r="H27" i="2"/>
  <c r="I27" i="2" s="1"/>
  <c r="J26" i="2"/>
  <c r="I26" i="2"/>
  <c r="J25" i="2"/>
  <c r="I25" i="2"/>
  <c r="H24" i="2"/>
  <c r="H23" i="2"/>
  <c r="J23" i="2" s="1"/>
  <c r="J27" i="2" s="1"/>
  <c r="H22" i="2"/>
  <c r="J22" i="2" s="1"/>
  <c r="I24" i="3"/>
  <c r="I23" i="3"/>
  <c r="J22" i="3"/>
  <c r="I22" i="3"/>
  <c r="J16" i="3"/>
  <c r="I16" i="3"/>
  <c r="J15" i="3"/>
  <c r="I15" i="3"/>
  <c r="J9" i="3"/>
  <c r="I9" i="3"/>
  <c r="H7" i="3"/>
  <c r="I7" i="3" s="1"/>
  <c r="J6" i="3"/>
  <c r="I6" i="3"/>
  <c r="I23" i="2"/>
  <c r="I24" i="2"/>
  <c r="J6" i="2"/>
  <c r="I6" i="2"/>
  <c r="I15" i="2"/>
  <c r="J15" i="2"/>
  <c r="I22" i="2" l="1"/>
  <c r="J7" i="3"/>
  <c r="H7" i="2"/>
  <c r="I7" i="2" l="1"/>
  <c r="J9" i="2"/>
  <c r="J7" i="2"/>
</calcChain>
</file>

<file path=xl/sharedStrings.xml><?xml version="1.0" encoding="utf-8"?>
<sst xmlns="http://schemas.openxmlformats.org/spreadsheetml/2006/main" count="390" uniqueCount="133">
  <si>
    <t>Obra</t>
  </si>
  <si>
    <t xml:space="preserve"> N° Contrato</t>
  </si>
  <si>
    <t>Valor Global</t>
  </si>
  <si>
    <t>Ordem de Serviço</t>
  </si>
  <si>
    <t>Valores Pagos</t>
  </si>
  <si>
    <t>% Execução</t>
  </si>
  <si>
    <t xml:space="preserve">Termo Aditivo </t>
  </si>
  <si>
    <t>Não</t>
  </si>
  <si>
    <t xml:space="preserve"> Término (prazo do contrato)</t>
  </si>
  <si>
    <t>EXECUÇÃO DE OBRAS DE REFORMA DOS SANITÁRIOS DO CENTRO ESPORTIVO CAIXETÃO</t>
  </si>
  <si>
    <t>Empresa responsável pela execução da obra</t>
  </si>
  <si>
    <t>CNPJ</t>
  </si>
  <si>
    <t>MAJ CONSTRUTORA LTDA</t>
  </si>
  <si>
    <t>23.903.910/0001-80</t>
  </si>
  <si>
    <t>074/2024</t>
  </si>
  <si>
    <t>EXECUÇÃO DE OBRAS DE AMPLIAÇÃO DAS SALAS DE AULA NA CRECHE JOSÉ ANTÔNIO VILLA</t>
  </si>
  <si>
    <t>FLEX COMÉRCIO E REPRESENTAÇÃO</t>
  </si>
  <si>
    <t>170/2023</t>
  </si>
  <si>
    <t>10.350.473/0001-72</t>
  </si>
  <si>
    <t>AZEC ENGENHARIA E CONSTRUÇÕES LTDA</t>
  </si>
  <si>
    <t>28.930.262/0001-74</t>
  </si>
  <si>
    <t>066/2024</t>
  </si>
  <si>
    <t>Sim</t>
  </si>
  <si>
    <t>FRANCISCO CARLOS DE OLIVEIRA 03286696870.</t>
  </si>
  <si>
    <t>106/2024</t>
  </si>
  <si>
    <t>EXECUÇÃO DE SERVIÇOS DE REVITALIZAÇÃO DA QUADRA DO CENTRO DE LAZER PAULO JORGE</t>
  </si>
  <si>
    <t>EXECUÇÃO DE OBRAS DE REFORMA DO TELHADO DA ESCOLA MONSENHOR JOÃO LUIZ DO PRADO</t>
  </si>
  <si>
    <t>EXECUÇÃO DE RESERVATÓRIO DE DETENÇÃO (RD02) NO MUNICÍPIO DE TAPIRATIBA/SP,</t>
  </si>
  <si>
    <t>Valor Termo Aditivo</t>
  </si>
  <si>
    <t>Status da Obra</t>
  </si>
  <si>
    <t>Paralisada</t>
  </si>
  <si>
    <t>Justificativa Atraso/Paralisação</t>
  </si>
  <si>
    <t>ZAGONEL ILUMINAÇÃO S.A</t>
  </si>
  <si>
    <t>INSTALAÇÃO DE LUMINÁRIAS EM LED NOS BAIRROS “JARDIM SANTA DEOLINDA” E “JARDIM JOSÉ SCAFF”</t>
  </si>
  <si>
    <t>44.233.812/0001-52</t>
  </si>
  <si>
    <t>064/2024</t>
  </si>
  <si>
    <t>Ordem de Serviço emitida</t>
  </si>
  <si>
    <t>28.375.213/0001-17</t>
  </si>
  <si>
    <t>Construtora não apresentou  justificativas para o atraso na obra</t>
  </si>
  <si>
    <t>Prorrogação Contratual</t>
  </si>
  <si>
    <t>Data de término - Prorrogação Contratual</t>
  </si>
  <si>
    <t>Valores á serem pagos</t>
  </si>
  <si>
    <t>PAVIDEZ ENGENHARIA LTDA</t>
  </si>
  <si>
    <t>01.744.153/0001-06</t>
  </si>
  <si>
    <t>038/2024</t>
  </si>
  <si>
    <t>Em andamento</t>
  </si>
  <si>
    <t>OBRAS DE RECAPEAMENTO DE PAVIMENTO ASFÁLTICO EM DIVERSAS RUAS MUNICIPAIS</t>
  </si>
  <si>
    <t>PREFEITURA MUNICIPAL DE TAPIRATIBA</t>
  </si>
  <si>
    <t>Pedro Sérgio Martini Júnior</t>
  </si>
  <si>
    <t>Engenheiro Civil</t>
  </si>
  <si>
    <t>CREA-SP 5069750475</t>
  </si>
  <si>
    <t>Obra atrasada, devido ao periodo de chuvas</t>
  </si>
  <si>
    <t>EXECUÇÃO DE OBRAS DE REFORMA DA ESCOLA DENISE PRADO DO CARMO</t>
  </si>
  <si>
    <t>100/2025</t>
  </si>
  <si>
    <t>42.153.187/0001-03</t>
  </si>
  <si>
    <t>CONSTRUTORA JGX LTDA</t>
  </si>
  <si>
    <t>Finalizada</t>
  </si>
  <si>
    <t>Obra Sabesp finalizada. Empresa Flex já foi comunicada para retomar a obra, porem ainda não retomaram</t>
  </si>
  <si>
    <t>Total Contrato</t>
  </si>
  <si>
    <t>BID MULTISERVIÇOS LTDA,</t>
  </si>
  <si>
    <t>53.254.783/0001-04</t>
  </si>
  <si>
    <t>124/2025,</t>
  </si>
  <si>
    <t>Troca de mão de obra, imprevistos durante a execução</t>
  </si>
  <si>
    <t>Ainda não definido</t>
  </si>
  <si>
    <t>169/2025</t>
  </si>
  <si>
    <t>10.412.300/0001-31</t>
  </si>
  <si>
    <t>TERRA FORTE BRASIL CONSTRUTORA LTDA</t>
  </si>
  <si>
    <t>EXECUÇÃO DE RESERVATÓRIO DE DETENÇÃO (RD01) NO MUNICÍPIO DE TAPIRATIBA – SP,</t>
  </si>
  <si>
    <t>A obra se encontra atrasada devido a paralisação aguardando uma autorização do SP Águas, entretanto já foi retomada</t>
  </si>
  <si>
    <t>PREMOL ENGENHARIA LTDA</t>
  </si>
  <si>
    <t>EXECUÇÃO DE OBRA DE REFORMA DA FONTE DA PRAÇA NOSSA SENHORA DA CONCEIÇÃO</t>
  </si>
  <si>
    <t>64.282.858/0001-79,</t>
  </si>
  <si>
    <t>190/2025</t>
  </si>
  <si>
    <t>10/05/206</t>
  </si>
  <si>
    <t>PAVINI ENGENHARIA LTDA</t>
  </si>
  <si>
    <t>EXECUÇÃO DE OBRAS DE RECAPEAMENTO ASFÁLTICO NAS SEGUINTES RUAS: RUA FRANCISCO VIEIRA RIBEIRO, AV JOSÉ CABRAL DE MEDEIROS, RUA OLIVEIRA PINHEIRO, RUA SERAFIM MONTEIRO FILHO, RUA LELCES DE FARIA, PRAÇA DONA ODETE FRANCO PIZAPIA, RUA TONICO SENNA E RUA JOÃO CAMPEOTI,</t>
  </si>
  <si>
    <t>26.444.816/0001-06</t>
  </si>
  <si>
    <t>184/2025</t>
  </si>
  <si>
    <t>EXECUÇÃO DE OBRAS DE RECAPEAMENTO ASFÁLTICO NAS SEGUINTES RUAS: RUA BECHARA SCAFF, AV. JOSÉ CABRAL DE MEDEIROS, RUA DO MARINHEIRO E RUA PADRE JOÃO B. GONÇALVES</t>
  </si>
  <si>
    <t>NJ CAETANO EMPREENDIMENTOS IMOBILIÁRIOS LTDA</t>
  </si>
  <si>
    <t>20.168.935/0001-99</t>
  </si>
  <si>
    <t>220/2025</t>
  </si>
  <si>
    <t>RONALDO LEOPOLDINO INACIO</t>
  </si>
  <si>
    <t>EXECUÇÃO DE OBRAS DE REFORMA DO MURO DE FECHAMENTO DO CENTRO ESPORTIVO CAIXETÃO</t>
  </si>
  <si>
    <t>49.346.033/0001-87</t>
  </si>
  <si>
    <t>164/2025</t>
  </si>
  <si>
    <t>MATEUS VITOR DE BRITO</t>
  </si>
  <si>
    <t>EXECUÇÃO DE OBRAS DE REFORMA NO TELHADO DOS BANHEIROS DA ESCOLA MONSENHOR JOÃO LUÍZ DO PRADO, NO MUNICÍPIO DE TAPIRATIBA-SP</t>
  </si>
  <si>
    <t>60.936.522/0001-21</t>
  </si>
  <si>
    <t>197/2025</t>
  </si>
  <si>
    <t>EXECUÇÃO DE OBRA DE DRENAGEM PLUVIAL COM CAIXA COLETORA, NO TERRENO SITO À RUA JOÃO ASSALONI, JARDIM MÁRIO COVAS, NO MUNICÍPIO DE TAPIRATIBA/SP</t>
  </si>
  <si>
    <t>CAELMO PAVIMENTACAO E CONSTRUCAO LTDA,</t>
  </si>
  <si>
    <t>56.306.677/0001-07</t>
  </si>
  <si>
    <t>166/2025</t>
  </si>
  <si>
    <t>EXECUÇÃO DE OBRAS DE REVITALIZAÇÃO DO LAGO ELDORADO NO JARDIM RENASCER,</t>
  </si>
  <si>
    <t>Processo administrativo</t>
  </si>
  <si>
    <t>REALIZAÇÃO DE OBRA DE TERRAPLENAGEM NA RUA JOAO ASSALONI PARA O NIVELAMENTO DO TERRENO DESTINADO A CONSTRUÇÃO DEVINTE E CINCO UNIDADES HABITACIONAIS</t>
  </si>
  <si>
    <t>CAELMO PAVIMENTACAO E CONSTRUCAO LTDA</t>
  </si>
  <si>
    <t>031/2026</t>
  </si>
  <si>
    <t>R$ 129.841,96.</t>
  </si>
  <si>
    <t>EXECUÇÃO DE OBRAS DE REFORMA E COBERTURA - EMEB “PROFESSOR BENEDITO DE MORAIS CAMARGO”, NO MUNICÍPIO DE TAPIRATIBA-SP</t>
  </si>
  <si>
    <t>JOICE AMELIA RIBEIRO CORREA DA SILVA</t>
  </si>
  <si>
    <t>24.487.174/0001-99</t>
  </si>
  <si>
    <t>023/2026</t>
  </si>
  <si>
    <t>EXECUÇÃO DE OBRAS DE REFORMA NO TELHADO E SISTEMA DE DRENAGEM DA ESCOLA DENISE PRADO DO CARMO, NO MUNICÍPIO DE TAPIRATIBA-SP</t>
  </si>
  <si>
    <t>029/2026</t>
  </si>
  <si>
    <t>Obras finalizadas</t>
  </si>
  <si>
    <t>Obras em andamento</t>
  </si>
  <si>
    <t>Obras com processo administrativo</t>
  </si>
  <si>
    <t>Obras paralisadas</t>
  </si>
  <si>
    <t>LEGENDA</t>
  </si>
  <si>
    <t xml:space="preserve"> Relação de obras do município - 2024 / 2025 / 2026</t>
  </si>
  <si>
    <t>Em processo licitatório</t>
  </si>
  <si>
    <t>3 RAMOS CONSTRUÇÕES LTDA</t>
  </si>
  <si>
    <t>CONSTRUÇÃO DE 25 UNIDADES HABITACIONAIS ATRAVÉS DO MCMV – PROGRAMA MINHA CASA MINHA VIDA, NO MUNICÍPIO DE TAPIRATIBA-SP, CONVÊNIO TGOV 970952,</t>
  </si>
  <si>
    <t>26.157.090/0001-12</t>
  </si>
  <si>
    <t>188/2025</t>
  </si>
  <si>
    <t>20.302.179/0001-49</t>
  </si>
  <si>
    <t>094/2026</t>
  </si>
  <si>
    <t xml:space="preserve"> EXECUÇÃO DE OBRAS DE DRENAGEM LACALIZADA NA RUA DAS COLADEIRAS</t>
  </si>
  <si>
    <t>095/2026</t>
  </si>
  <si>
    <t>PAVINI ENGENHARIA EIRELI</t>
  </si>
  <si>
    <t>EXECUÇÃO DE OBRAS DE RECAPEAMENTO ASFÁLTICO NAS SEGUINTES RUAS: RUA ALMILTON P. DE LIMA, RUA 27 DE DEZEMBRO, RUA GABRIEL SIQUEIRA, RUA DR LUIZ PEREIRA DE TOLEDO, RUA MARIO CUNHA REZENDE, RUA A (AO LADO APAE),</t>
  </si>
  <si>
    <t>148/2026</t>
  </si>
  <si>
    <t>CONTRATAÇÃO DE EMPRESA DE ENGENHARIA PARA OBRAS RECAPEAMENTO ASFÁLTICO NAS SEGUINTES RUAS: RUA LELCES DE FARIA, RUA CACONDE, RUA TOTÓ PEDROSA, RUA MANOEL DUARTE MATHIAS, PRAÇA PEDRO COROA, RUA GABRIELA SIQUEIRA PRADO</t>
  </si>
  <si>
    <t>REALIZZE CONSTRUÇÕES E ARQUITETURA LTDA</t>
  </si>
  <si>
    <t>CONTRATAÇÃO DE EMPRESA PARA A EXECUÇÃO DE OBRA DE PAVIMENTAÇÃO ASFÁLTICA NA RUA MOACYR MEIRELLES DE ANDRADE</t>
  </si>
  <si>
    <t>46.617.289/0001-93</t>
  </si>
  <si>
    <t>152/2026</t>
  </si>
  <si>
    <t>Ordem de Serviço Emetida</t>
  </si>
  <si>
    <t xml:space="preserve"> Relação de obras do município - 2026</t>
  </si>
  <si>
    <t>Valor Termo Aditivo/Realinhamento</t>
  </si>
  <si>
    <t>BRD CONSTRUTORA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</si>
</sst>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b/>
      <i/>
      <sz val="10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3" fillId="0" borderId="0" xfId="0" applyFont="1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8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8" fontId="3" fillId="4" borderId="1" xfId="0" applyNumberFormat="1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0" fontId="3" fillId="4" borderId="1" xfId="1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8" fontId="3" fillId="4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10" fontId="3" fillId="4" borderId="2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1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1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8" fontId="3" fillId="5" borderId="1" xfId="0" applyNumberFormat="1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10" fontId="3" fillId="5" borderId="1" xfId="1" applyNumberFormat="1" applyFont="1" applyFill="1" applyBorder="1" applyAlignment="1">
      <alignment horizontal="center" vertical="center"/>
    </xf>
    <xf numFmtId="10" fontId="5" fillId="5" borderId="1" xfId="1" applyNumberFormat="1" applyFont="1" applyFill="1" applyBorder="1" applyAlignment="1">
      <alignment horizontal="left" vertical="center" wrapText="1"/>
    </xf>
    <xf numFmtId="0" fontId="3" fillId="5" borderId="1" xfId="0" applyFont="1" applyFill="1" applyBorder="1"/>
    <xf numFmtId="10" fontId="3" fillId="5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8" fontId="3" fillId="6" borderId="1" xfId="0" applyNumberFormat="1" applyFont="1" applyFill="1" applyBorder="1" applyAlignment="1">
      <alignment horizontal="center" vertical="center"/>
    </xf>
    <xf numFmtId="14" fontId="3" fillId="6" borderId="1" xfId="0" applyNumberFormat="1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8" fontId="3" fillId="6" borderId="1" xfId="0" applyNumberFormat="1" applyFont="1" applyFill="1" applyBorder="1" applyAlignment="1">
      <alignment horizontal="center" vertical="center" wrapText="1"/>
    </xf>
    <xf numFmtId="10" fontId="3" fillId="6" borderId="1" xfId="0" applyNumberFormat="1" applyFont="1" applyFill="1" applyBorder="1" applyAlignment="1">
      <alignment horizontal="center" vertical="center"/>
    </xf>
    <xf numFmtId="10" fontId="3" fillId="6" borderId="1" xfId="1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0" fillId="5" borderId="11" xfId="0" applyFill="1" applyBorder="1"/>
    <xf numFmtId="0" fontId="6" fillId="0" borderId="12" xfId="0" applyFont="1" applyBorder="1"/>
    <xf numFmtId="0" fontId="0" fillId="6" borderId="11" xfId="0" applyFill="1" applyBorder="1"/>
    <xf numFmtId="0" fontId="0" fillId="3" borderId="11" xfId="0" applyFill="1" applyBorder="1"/>
    <xf numFmtId="0" fontId="0" fillId="4" borderId="13" xfId="0" applyFill="1" applyBorder="1"/>
    <xf numFmtId="0" fontId="6" fillId="0" borderId="14" xfId="0" applyFont="1" applyBorder="1"/>
    <xf numFmtId="0" fontId="3" fillId="4" borderId="1" xfId="0" applyFont="1" applyFill="1" applyBorder="1" applyAlignment="1">
      <alignment wrapText="1"/>
    </xf>
    <xf numFmtId="10" fontId="3" fillId="6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Border="1"/>
    <xf numFmtId="10" fontId="5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8" fontId="3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5" borderId="0" xfId="0" applyFont="1" applyFill="1"/>
    <xf numFmtId="0" fontId="0" fillId="5" borderId="0" xfId="0" applyFill="1"/>
    <xf numFmtId="0" fontId="3" fillId="5" borderId="2" xfId="0" applyFont="1" applyFill="1" applyBorder="1" applyAlignment="1">
      <alignment horizontal="center" vertical="center"/>
    </xf>
    <xf numFmtId="8" fontId="3" fillId="5" borderId="2" xfId="0" applyNumberFormat="1" applyFont="1" applyFill="1" applyBorder="1" applyAlignment="1">
      <alignment horizontal="center" vertical="center"/>
    </xf>
    <xf numFmtId="14" fontId="3" fillId="5" borderId="2" xfId="0" applyNumberFormat="1" applyFont="1" applyFill="1" applyBorder="1" applyAlignment="1">
      <alignment horizontal="center" vertical="center"/>
    </xf>
    <xf numFmtId="164" fontId="3" fillId="5" borderId="2" xfId="0" applyNumberFormat="1" applyFont="1" applyFill="1" applyBorder="1" applyAlignment="1">
      <alignment horizontal="center" vertical="center"/>
    </xf>
    <xf numFmtId="10" fontId="3" fillId="5" borderId="2" xfId="0" applyNumberFormat="1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0" fontId="3" fillId="5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16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3" fillId="0" borderId="7" xfId="0" applyFont="1" applyBorder="1"/>
    <xf numFmtId="8" fontId="0" fillId="0" borderId="0" xfId="0" applyNumberFormat="1"/>
    <xf numFmtId="164" fontId="0" fillId="0" borderId="0" xfId="0" applyNumberFormat="1"/>
    <xf numFmtId="0" fontId="3" fillId="3" borderId="1" xfId="0" applyFont="1" applyFill="1" applyBorder="1" applyAlignment="1">
      <alignment wrapText="1"/>
    </xf>
    <xf numFmtId="0" fontId="3" fillId="3" borderId="1" xfId="0" quotePrefix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10" fontId="3" fillId="4" borderId="2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wrapText="1"/>
    </xf>
    <xf numFmtId="4" fontId="3" fillId="3" borderId="1" xfId="0" applyNumberFormat="1" applyFont="1" applyFill="1" applyBorder="1" applyAlignment="1">
      <alignment horizontal="center" vertical="center" wrapText="1"/>
    </xf>
    <xf numFmtId="10" fontId="5" fillId="3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F9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</xdr:colOff>
      <xdr:row>0</xdr:row>
      <xdr:rowOff>53340</xdr:rowOff>
    </xdr:from>
    <xdr:to>
      <xdr:col>0</xdr:col>
      <xdr:colOff>1059180</xdr:colOff>
      <xdr:row>3</xdr:row>
      <xdr:rowOff>99960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B9F2E08-C06A-1F80-80F6-04DD8B627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" y="53340"/>
          <a:ext cx="777240" cy="7857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</xdr:colOff>
      <xdr:row>0</xdr:row>
      <xdr:rowOff>60960</xdr:rowOff>
    </xdr:from>
    <xdr:to>
      <xdr:col>0</xdr:col>
      <xdr:colOff>937260</xdr:colOff>
      <xdr:row>3</xdr:row>
      <xdr:rowOff>107580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58172A3-54FA-4860-AD80-0B8D4BD51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" y="60960"/>
          <a:ext cx="777240" cy="785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DA10D-F749-4B15-95A8-97D98110491A}">
  <dimension ref="A1:S40"/>
  <sheetViews>
    <sheetView showGridLines="0" topLeftCell="B1" workbookViewId="0">
      <selection sqref="A1:P1"/>
    </sheetView>
  </sheetViews>
  <sheetFormatPr defaultRowHeight="14.4" x14ac:dyDescent="0.3"/>
  <cols>
    <col min="1" max="1" width="50.44140625" customWidth="1"/>
    <col min="2" max="2" width="45.44140625" customWidth="1"/>
    <col min="3" max="3" width="41.5546875" customWidth="1"/>
    <col min="4" max="4" width="11.6640625" bestFit="1" customWidth="1"/>
    <col min="5" max="5" width="13.44140625" bestFit="1" customWidth="1"/>
    <col min="6" max="6" width="16.88671875" customWidth="1"/>
    <col min="7" max="7" width="26.6640625" customWidth="1"/>
    <col min="8" max="9" width="13.44140625" customWidth="1"/>
    <col min="10" max="11" width="12.5546875" customWidth="1"/>
    <col min="12" max="14" width="22.5546875" customWidth="1"/>
    <col min="15" max="15" width="14.109375" customWidth="1"/>
    <col min="16" max="16" width="16.6640625" customWidth="1"/>
  </cols>
  <sheetData>
    <row r="1" spans="1:17" ht="22.8" x14ac:dyDescent="0.4">
      <c r="A1" s="125" t="s">
        <v>47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7"/>
    </row>
    <row r="2" spans="1:17" x14ac:dyDescent="0.3">
      <c r="A2" s="5"/>
      <c r="P2" s="6"/>
    </row>
    <row r="3" spans="1:17" ht="21" x14ac:dyDescent="0.4">
      <c r="A3" s="128" t="s">
        <v>111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30"/>
    </row>
    <row r="4" spans="1:17" x14ac:dyDescent="0.3">
      <c r="A4" s="5"/>
      <c r="P4" s="6"/>
    </row>
    <row r="5" spans="1:17" ht="26.4" x14ac:dyDescent="0.3">
      <c r="A5" s="3" t="s">
        <v>0</v>
      </c>
      <c r="B5" s="3" t="s">
        <v>10</v>
      </c>
      <c r="C5" s="3" t="s">
        <v>11</v>
      </c>
      <c r="D5" s="3" t="s">
        <v>1</v>
      </c>
      <c r="E5" s="3" t="s">
        <v>2</v>
      </c>
      <c r="F5" s="3" t="s">
        <v>3</v>
      </c>
      <c r="G5" s="3" t="s">
        <v>8</v>
      </c>
      <c r="H5" s="3" t="s">
        <v>4</v>
      </c>
      <c r="I5" s="4" t="s">
        <v>41</v>
      </c>
      <c r="J5" s="3" t="s">
        <v>5</v>
      </c>
      <c r="K5" s="3" t="s">
        <v>29</v>
      </c>
      <c r="L5" s="4" t="s">
        <v>31</v>
      </c>
      <c r="M5" s="4" t="s">
        <v>39</v>
      </c>
      <c r="N5" s="4" t="s">
        <v>40</v>
      </c>
      <c r="O5" s="3" t="s">
        <v>6</v>
      </c>
      <c r="P5" s="3" t="s">
        <v>28</v>
      </c>
      <c r="Q5" s="1"/>
    </row>
    <row r="6" spans="1:17" ht="26.4" x14ac:dyDescent="0.3">
      <c r="A6" s="47" t="s">
        <v>94</v>
      </c>
      <c r="B6" s="48" t="s">
        <v>12</v>
      </c>
      <c r="C6" s="49" t="s">
        <v>13</v>
      </c>
      <c r="D6" s="48" t="s">
        <v>77</v>
      </c>
      <c r="E6" s="50">
        <v>315957.77</v>
      </c>
      <c r="F6" s="51">
        <v>45247</v>
      </c>
      <c r="G6" s="51">
        <v>45638</v>
      </c>
      <c r="H6" s="52">
        <v>246105.61</v>
      </c>
      <c r="I6" s="53">
        <f>E6-H6</f>
        <v>69852.160000000033</v>
      </c>
      <c r="J6" s="54">
        <f>H6/E6</f>
        <v>0.7789193157047537</v>
      </c>
      <c r="K6" s="55" t="s">
        <v>30</v>
      </c>
      <c r="L6" s="56" t="s">
        <v>95</v>
      </c>
      <c r="M6" s="57"/>
      <c r="N6" s="57"/>
      <c r="O6" s="48" t="s">
        <v>7</v>
      </c>
      <c r="P6" s="58"/>
      <c r="Q6" s="1"/>
    </row>
    <row r="7" spans="1:17" ht="41.4" x14ac:dyDescent="0.3">
      <c r="A7" s="37" t="s">
        <v>9</v>
      </c>
      <c r="B7" s="38" t="s">
        <v>12</v>
      </c>
      <c r="C7" s="38" t="s">
        <v>13</v>
      </c>
      <c r="D7" s="39" t="s">
        <v>14</v>
      </c>
      <c r="E7" s="40">
        <v>70313.919999999998</v>
      </c>
      <c r="F7" s="41">
        <v>45509</v>
      </c>
      <c r="G7" s="41">
        <v>45570</v>
      </c>
      <c r="H7" s="40">
        <f>54405.19+11463.89</f>
        <v>65869.08</v>
      </c>
      <c r="I7" s="42">
        <f t="shared" ref="I7:I16" si="0">E7-H7</f>
        <v>4444.8399999999965</v>
      </c>
      <c r="J7" s="43">
        <f t="shared" ref="J7:J16" si="1">H7/E7</f>
        <v>0.93678577442418232</v>
      </c>
      <c r="K7" s="43" t="s">
        <v>30</v>
      </c>
      <c r="L7" s="44" t="s">
        <v>38</v>
      </c>
      <c r="M7" s="39" t="s">
        <v>7</v>
      </c>
      <c r="N7" s="39"/>
      <c r="O7" s="39" t="s">
        <v>7</v>
      </c>
      <c r="P7" s="45"/>
      <c r="Q7" s="1"/>
    </row>
    <row r="8" spans="1:17" ht="26.4" x14ac:dyDescent="0.3">
      <c r="A8" s="13" t="s">
        <v>15</v>
      </c>
      <c r="B8" s="14" t="s">
        <v>55</v>
      </c>
      <c r="C8" s="14" t="s">
        <v>54</v>
      </c>
      <c r="D8" s="14" t="s">
        <v>53</v>
      </c>
      <c r="E8" s="15">
        <v>165978.51999999999</v>
      </c>
      <c r="F8" s="16">
        <v>45756</v>
      </c>
      <c r="G8" s="16">
        <v>45847</v>
      </c>
      <c r="H8" s="17" t="s">
        <v>58</v>
      </c>
      <c r="I8" s="17">
        <v>0</v>
      </c>
      <c r="J8" s="18">
        <v>1</v>
      </c>
      <c r="K8" s="18" t="s">
        <v>56</v>
      </c>
      <c r="L8" s="18"/>
      <c r="M8" s="14"/>
      <c r="N8" s="16"/>
      <c r="O8" s="14" t="s">
        <v>22</v>
      </c>
      <c r="P8" s="15">
        <v>23577.63</v>
      </c>
    </row>
    <row r="9" spans="1:17" ht="69" x14ac:dyDescent="0.3">
      <c r="A9" s="8" t="s">
        <v>27</v>
      </c>
      <c r="B9" s="9" t="s">
        <v>16</v>
      </c>
      <c r="C9" s="9" t="s">
        <v>18</v>
      </c>
      <c r="D9" s="9" t="s">
        <v>17</v>
      </c>
      <c r="E9" s="10">
        <v>816298.72</v>
      </c>
      <c r="F9" s="11">
        <v>45258</v>
      </c>
      <c r="G9" s="11">
        <v>45350</v>
      </c>
      <c r="H9" s="12">
        <v>124437.24</v>
      </c>
      <c r="I9" s="12">
        <f t="shared" si="0"/>
        <v>691861.48</v>
      </c>
      <c r="J9" s="32">
        <f t="shared" si="1"/>
        <v>0.15244081235359527</v>
      </c>
      <c r="K9" s="32" t="s">
        <v>30</v>
      </c>
      <c r="L9" s="121" t="s">
        <v>57</v>
      </c>
      <c r="M9" s="9" t="s">
        <v>22</v>
      </c>
      <c r="N9" s="31" t="s">
        <v>63</v>
      </c>
      <c r="O9" s="9" t="s">
        <v>7</v>
      </c>
      <c r="P9" s="122"/>
    </row>
    <row r="10" spans="1:17" ht="26.4" x14ac:dyDescent="0.3">
      <c r="A10" s="13" t="s">
        <v>26</v>
      </c>
      <c r="B10" s="19" t="s">
        <v>19</v>
      </c>
      <c r="C10" s="19" t="s">
        <v>20</v>
      </c>
      <c r="D10" s="19" t="s">
        <v>21</v>
      </c>
      <c r="E10" s="20">
        <v>291999</v>
      </c>
      <c r="F10" s="21">
        <v>45498</v>
      </c>
      <c r="G10" s="21">
        <v>45651</v>
      </c>
      <c r="H10" s="22" t="s">
        <v>58</v>
      </c>
      <c r="I10" s="17">
        <v>0</v>
      </c>
      <c r="J10" s="23">
        <v>1</v>
      </c>
      <c r="K10" s="23" t="s">
        <v>56</v>
      </c>
      <c r="L10" s="23"/>
      <c r="M10" s="14" t="s">
        <v>7</v>
      </c>
      <c r="N10" s="19"/>
      <c r="O10" s="19" t="s">
        <v>22</v>
      </c>
      <c r="P10" s="15">
        <v>27068.85</v>
      </c>
    </row>
    <row r="11" spans="1:17" ht="26.4" x14ac:dyDescent="0.3">
      <c r="A11" s="13" t="s">
        <v>25</v>
      </c>
      <c r="B11" s="14" t="s">
        <v>23</v>
      </c>
      <c r="C11" s="14" t="s">
        <v>37</v>
      </c>
      <c r="D11" s="14" t="s">
        <v>24</v>
      </c>
      <c r="E11" s="24">
        <v>27081.34</v>
      </c>
      <c r="F11" s="16">
        <v>45617</v>
      </c>
      <c r="G11" s="16">
        <v>45647</v>
      </c>
      <c r="H11" s="22" t="s">
        <v>58</v>
      </c>
      <c r="I11" s="17">
        <v>0</v>
      </c>
      <c r="J11" s="23">
        <v>1</v>
      </c>
      <c r="K11" s="23" t="s">
        <v>56</v>
      </c>
      <c r="L11" s="25"/>
      <c r="M11" s="14" t="s">
        <v>7</v>
      </c>
      <c r="N11" s="14"/>
      <c r="O11" s="14" t="s">
        <v>7</v>
      </c>
      <c r="P11" s="26"/>
    </row>
    <row r="12" spans="1:17" ht="26.4" x14ac:dyDescent="0.3">
      <c r="A12" s="13" t="s">
        <v>33</v>
      </c>
      <c r="B12" s="14" t="s">
        <v>32</v>
      </c>
      <c r="C12" s="14" t="s">
        <v>34</v>
      </c>
      <c r="D12" s="14" t="s">
        <v>35</v>
      </c>
      <c r="E12" s="15">
        <v>152500</v>
      </c>
      <c r="F12" s="16">
        <v>45628</v>
      </c>
      <c r="G12" s="16">
        <v>45690</v>
      </c>
      <c r="H12" s="22" t="s">
        <v>58</v>
      </c>
      <c r="I12" s="17">
        <v>0</v>
      </c>
      <c r="J12" s="23">
        <v>1</v>
      </c>
      <c r="K12" s="23" t="s">
        <v>56</v>
      </c>
      <c r="L12" s="14"/>
      <c r="M12" s="14" t="s">
        <v>7</v>
      </c>
      <c r="N12" s="14"/>
      <c r="O12" s="14" t="s">
        <v>7</v>
      </c>
      <c r="P12" s="14"/>
    </row>
    <row r="13" spans="1:17" ht="27.6" x14ac:dyDescent="0.3">
      <c r="A13" s="28" t="s">
        <v>46</v>
      </c>
      <c r="B13" s="14" t="s">
        <v>42</v>
      </c>
      <c r="C13" s="14" t="s">
        <v>43</v>
      </c>
      <c r="D13" s="14" t="s">
        <v>44</v>
      </c>
      <c r="E13" s="15">
        <v>394999.97</v>
      </c>
      <c r="F13" s="16">
        <v>45595</v>
      </c>
      <c r="G13" s="16">
        <v>45656</v>
      </c>
      <c r="H13" s="22" t="s">
        <v>58</v>
      </c>
      <c r="I13" s="17">
        <v>0</v>
      </c>
      <c r="J13" s="23">
        <v>1</v>
      </c>
      <c r="K13" s="23" t="s">
        <v>56</v>
      </c>
      <c r="L13" s="29" t="s">
        <v>51</v>
      </c>
      <c r="M13" s="14" t="s">
        <v>22</v>
      </c>
      <c r="N13" s="16">
        <v>45715</v>
      </c>
      <c r="O13" s="14" t="s">
        <v>7</v>
      </c>
      <c r="P13" s="14"/>
    </row>
    <row r="14" spans="1:17" ht="41.4" x14ac:dyDescent="0.3">
      <c r="A14" s="13" t="s">
        <v>52</v>
      </c>
      <c r="B14" s="28" t="s">
        <v>59</v>
      </c>
      <c r="C14" s="14" t="s">
        <v>60</v>
      </c>
      <c r="D14" s="14" t="s">
        <v>61</v>
      </c>
      <c r="E14" s="15">
        <v>146500</v>
      </c>
      <c r="F14" s="16">
        <v>45811</v>
      </c>
      <c r="G14" s="16">
        <v>45903</v>
      </c>
      <c r="H14" s="22" t="s">
        <v>58</v>
      </c>
      <c r="I14" s="17">
        <v>0</v>
      </c>
      <c r="J14" s="23">
        <v>1</v>
      </c>
      <c r="K14" s="23" t="s">
        <v>56</v>
      </c>
      <c r="L14" s="30" t="s">
        <v>62</v>
      </c>
      <c r="M14" s="14" t="s">
        <v>22</v>
      </c>
      <c r="N14" s="16">
        <v>46367</v>
      </c>
      <c r="O14" s="14" t="s">
        <v>7</v>
      </c>
      <c r="P14" s="14"/>
    </row>
    <row r="15" spans="1:17" s="1" customFormat="1" ht="82.8" x14ac:dyDescent="0.3">
      <c r="A15" s="8" t="s">
        <v>67</v>
      </c>
      <c r="B15" s="31" t="s">
        <v>66</v>
      </c>
      <c r="C15" s="9" t="s">
        <v>65</v>
      </c>
      <c r="D15" s="9" t="s">
        <v>64</v>
      </c>
      <c r="E15" s="10">
        <v>573000</v>
      </c>
      <c r="F15" s="11">
        <v>45874</v>
      </c>
      <c r="G15" s="11">
        <v>46058</v>
      </c>
      <c r="H15" s="12">
        <v>181672.25</v>
      </c>
      <c r="I15" s="12">
        <f t="shared" si="0"/>
        <v>391327.75</v>
      </c>
      <c r="J15" s="32">
        <f t="shared" si="1"/>
        <v>0.31705453752181501</v>
      </c>
      <c r="K15" s="33" t="s">
        <v>45</v>
      </c>
      <c r="L15" s="34" t="s">
        <v>68</v>
      </c>
      <c r="M15" s="9" t="s">
        <v>22</v>
      </c>
      <c r="N15" s="35"/>
      <c r="O15" s="9" t="s">
        <v>7</v>
      </c>
      <c r="P15" s="35"/>
    </row>
    <row r="16" spans="1:17" s="7" customFormat="1" ht="39.6" x14ac:dyDescent="0.3">
      <c r="A16" s="49" t="s">
        <v>70</v>
      </c>
      <c r="B16" s="49" t="s">
        <v>69</v>
      </c>
      <c r="C16" s="48" t="s">
        <v>71</v>
      </c>
      <c r="D16" s="48" t="s">
        <v>72</v>
      </c>
      <c r="E16" s="50">
        <v>186500</v>
      </c>
      <c r="F16" s="51">
        <v>45971</v>
      </c>
      <c r="G16" s="51" t="s">
        <v>73</v>
      </c>
      <c r="H16" s="52">
        <v>0</v>
      </c>
      <c r="I16" s="52">
        <f t="shared" si="0"/>
        <v>186500</v>
      </c>
      <c r="J16" s="54">
        <f t="shared" si="1"/>
        <v>0</v>
      </c>
      <c r="K16" s="66" t="s">
        <v>36</v>
      </c>
      <c r="L16" s="48"/>
      <c r="M16" s="48" t="s">
        <v>7</v>
      </c>
      <c r="N16" s="48"/>
      <c r="O16" s="48" t="s">
        <v>7</v>
      </c>
      <c r="P16" s="48"/>
    </row>
    <row r="17" spans="1:19" ht="102" customHeight="1" x14ac:dyDescent="0.3">
      <c r="A17" s="13" t="s">
        <v>75</v>
      </c>
      <c r="B17" s="28" t="s">
        <v>74</v>
      </c>
      <c r="C17" s="14" t="s">
        <v>76</v>
      </c>
      <c r="D17" s="14" t="s">
        <v>77</v>
      </c>
      <c r="E17" s="15">
        <v>201000</v>
      </c>
      <c r="F17" s="16">
        <v>45917</v>
      </c>
      <c r="G17" s="16">
        <v>45978</v>
      </c>
      <c r="H17" s="17" t="s">
        <v>58</v>
      </c>
      <c r="I17" s="17">
        <v>0</v>
      </c>
      <c r="J17" s="25">
        <v>1</v>
      </c>
      <c r="K17" s="25" t="s">
        <v>56</v>
      </c>
      <c r="L17" s="36"/>
      <c r="M17" s="14" t="s">
        <v>7</v>
      </c>
      <c r="N17" s="36"/>
      <c r="O17" s="14" t="s">
        <v>7</v>
      </c>
      <c r="P17" s="36"/>
    </row>
    <row r="18" spans="1:19" ht="52.8" x14ac:dyDescent="0.3">
      <c r="A18" s="13" t="s">
        <v>78</v>
      </c>
      <c r="B18" s="28" t="s">
        <v>79</v>
      </c>
      <c r="C18" s="14" t="s">
        <v>80</v>
      </c>
      <c r="D18" s="14" t="s">
        <v>81</v>
      </c>
      <c r="E18" s="15">
        <v>120680</v>
      </c>
      <c r="F18" s="16">
        <v>45980</v>
      </c>
      <c r="G18" s="16">
        <v>45676</v>
      </c>
      <c r="H18" s="17" t="s">
        <v>58</v>
      </c>
      <c r="I18" s="17">
        <v>0</v>
      </c>
      <c r="J18" s="25">
        <v>1</v>
      </c>
      <c r="K18" s="25" t="s">
        <v>56</v>
      </c>
      <c r="L18" s="14"/>
      <c r="M18" s="14" t="s">
        <v>7</v>
      </c>
      <c r="N18" s="14"/>
      <c r="O18" s="14" t="s">
        <v>7</v>
      </c>
      <c r="P18" s="14"/>
    </row>
    <row r="19" spans="1:19" ht="26.4" x14ac:dyDescent="0.3">
      <c r="A19" s="13" t="s">
        <v>83</v>
      </c>
      <c r="B19" s="28" t="s">
        <v>82</v>
      </c>
      <c r="C19" s="14" t="s">
        <v>84</v>
      </c>
      <c r="D19" s="14" t="s">
        <v>85</v>
      </c>
      <c r="E19" s="15">
        <v>74090.34</v>
      </c>
      <c r="F19" s="16">
        <v>45866</v>
      </c>
      <c r="G19" s="16">
        <v>45958</v>
      </c>
      <c r="H19" s="17" t="s">
        <v>58</v>
      </c>
      <c r="I19" s="17">
        <v>0</v>
      </c>
      <c r="J19" s="25">
        <v>1</v>
      </c>
      <c r="K19" s="27" t="s">
        <v>56</v>
      </c>
      <c r="L19" s="14"/>
      <c r="M19" s="14" t="s">
        <v>7</v>
      </c>
      <c r="N19" s="14"/>
      <c r="O19" s="14" t="s">
        <v>22</v>
      </c>
      <c r="P19" s="17">
        <v>2072.81</v>
      </c>
    </row>
    <row r="20" spans="1:19" ht="59.25" customHeight="1" x14ac:dyDescent="0.3">
      <c r="A20" s="13" t="s">
        <v>87</v>
      </c>
      <c r="B20" s="28" t="s">
        <v>86</v>
      </c>
      <c r="C20" s="14" t="s">
        <v>88</v>
      </c>
      <c r="D20" s="14" t="s">
        <v>89</v>
      </c>
      <c r="E20" s="15">
        <v>39261.589999999997</v>
      </c>
      <c r="F20" s="16">
        <v>45932</v>
      </c>
      <c r="G20" s="16">
        <v>46024</v>
      </c>
      <c r="H20" s="17" t="s">
        <v>58</v>
      </c>
      <c r="I20" s="17">
        <v>0</v>
      </c>
      <c r="J20" s="25">
        <v>1</v>
      </c>
      <c r="K20" s="27" t="s">
        <v>56</v>
      </c>
      <c r="L20" s="14"/>
      <c r="M20" s="14" t="s">
        <v>7</v>
      </c>
      <c r="N20" s="14"/>
      <c r="O20" s="14" t="s">
        <v>7</v>
      </c>
      <c r="P20" s="14"/>
    </row>
    <row r="21" spans="1:19" ht="62.25" customHeight="1" x14ac:dyDescent="0.3">
      <c r="A21" s="13" t="s">
        <v>90</v>
      </c>
      <c r="B21" s="28" t="s">
        <v>91</v>
      </c>
      <c r="C21" s="14" t="s">
        <v>92</v>
      </c>
      <c r="D21" s="14" t="s">
        <v>93</v>
      </c>
      <c r="E21" s="15">
        <v>124779.05</v>
      </c>
      <c r="F21" s="16">
        <v>45869</v>
      </c>
      <c r="G21" s="16">
        <v>45961</v>
      </c>
      <c r="H21" s="17" t="s">
        <v>58</v>
      </c>
      <c r="I21" s="17">
        <v>0</v>
      </c>
      <c r="J21" s="25">
        <v>1</v>
      </c>
      <c r="K21" s="27" t="s">
        <v>56</v>
      </c>
      <c r="L21" s="14"/>
      <c r="M21" s="14" t="s">
        <v>7</v>
      </c>
      <c r="N21" s="14"/>
      <c r="O21" s="14" t="s">
        <v>7</v>
      </c>
      <c r="P21" s="14"/>
    </row>
    <row r="22" spans="1:19" ht="39.6" x14ac:dyDescent="0.3">
      <c r="A22" s="13" t="s">
        <v>100</v>
      </c>
      <c r="B22" s="28" t="s">
        <v>101</v>
      </c>
      <c r="C22" s="14" t="s">
        <v>102</v>
      </c>
      <c r="D22" s="14" t="s">
        <v>103</v>
      </c>
      <c r="E22" s="15">
        <v>64983.51</v>
      </c>
      <c r="F22" s="16">
        <v>46058</v>
      </c>
      <c r="G22" s="16">
        <v>46178</v>
      </c>
      <c r="H22" s="17">
        <v>7610.57</v>
      </c>
      <c r="I22" s="17">
        <f>E22-H22</f>
        <v>57372.94</v>
      </c>
      <c r="J22" s="18">
        <f>H22/E22</f>
        <v>0.11711540358469402</v>
      </c>
      <c r="K22" s="14" t="s">
        <v>45</v>
      </c>
      <c r="L22" s="14"/>
      <c r="M22" s="14"/>
      <c r="N22" s="14"/>
      <c r="O22" s="14"/>
      <c r="P22" s="14"/>
    </row>
    <row r="23" spans="1:19" s="7" customFormat="1" ht="46.5" customHeight="1" x14ac:dyDescent="0.3">
      <c r="A23" s="13" t="s">
        <v>104</v>
      </c>
      <c r="B23" s="14" t="s">
        <v>86</v>
      </c>
      <c r="C23" s="14" t="s">
        <v>88</v>
      </c>
      <c r="D23" s="14" t="s">
        <v>105</v>
      </c>
      <c r="E23" s="15">
        <v>63282.27</v>
      </c>
      <c r="F23" s="16">
        <v>46071</v>
      </c>
      <c r="G23" s="16">
        <v>46160</v>
      </c>
      <c r="H23" s="17">
        <v>0</v>
      </c>
      <c r="I23" s="15">
        <f>E23</f>
        <v>63282.27</v>
      </c>
      <c r="J23" s="18">
        <v>0</v>
      </c>
      <c r="K23" s="14" t="s">
        <v>45</v>
      </c>
      <c r="L23" s="14"/>
      <c r="M23" s="14"/>
      <c r="N23" s="14"/>
      <c r="O23" s="14"/>
      <c r="P23" s="14"/>
    </row>
    <row r="24" spans="1:19" s="1" customFormat="1" ht="60.75" customHeight="1" x14ac:dyDescent="0.25">
      <c r="A24" s="65" t="s">
        <v>96</v>
      </c>
      <c r="B24" s="28" t="s">
        <v>97</v>
      </c>
      <c r="C24" s="14" t="s">
        <v>92</v>
      </c>
      <c r="D24" s="14" t="s">
        <v>98</v>
      </c>
      <c r="E24" s="14" t="s">
        <v>99</v>
      </c>
      <c r="F24" s="16">
        <v>46083</v>
      </c>
      <c r="G24" s="16">
        <v>46144</v>
      </c>
      <c r="H24" s="17">
        <v>0</v>
      </c>
      <c r="I24" s="14" t="str">
        <f>E24</f>
        <v>R$ 129.841,96.</v>
      </c>
      <c r="J24" s="18">
        <v>0</v>
      </c>
      <c r="K24" s="14" t="s">
        <v>45</v>
      </c>
      <c r="L24" s="14"/>
      <c r="M24" s="14"/>
      <c r="N24" s="14"/>
      <c r="O24" s="14"/>
      <c r="P24" s="14"/>
    </row>
    <row r="25" spans="1:19" s="1" customFormat="1" ht="52.8" x14ac:dyDescent="0.25">
      <c r="A25" s="109" t="s">
        <v>114</v>
      </c>
      <c r="B25" s="110" t="s">
        <v>113</v>
      </c>
      <c r="C25" s="9" t="s">
        <v>115</v>
      </c>
      <c r="D25" s="9" t="s">
        <v>116</v>
      </c>
      <c r="E25" s="10">
        <v>2799010.07</v>
      </c>
      <c r="F25" s="11">
        <v>46014</v>
      </c>
      <c r="G25" s="11">
        <v>46561</v>
      </c>
      <c r="H25" s="12">
        <v>796423.33</v>
      </c>
      <c r="I25" s="10">
        <f>E25-H25</f>
        <v>2002586.7399999998</v>
      </c>
      <c r="J25" s="32">
        <f>H25/E25</f>
        <v>0.28453750078862705</v>
      </c>
      <c r="K25" s="33" t="s">
        <v>45</v>
      </c>
      <c r="L25" s="35"/>
      <c r="M25" s="35"/>
      <c r="N25" s="35"/>
      <c r="O25" s="9" t="s">
        <v>7</v>
      </c>
      <c r="P25" s="35"/>
    </row>
    <row r="26" spans="1:19" s="96" customFormat="1" ht="26.4" x14ac:dyDescent="0.25">
      <c r="A26" s="109" t="s">
        <v>119</v>
      </c>
      <c r="B26" s="31" t="s">
        <v>132</v>
      </c>
      <c r="C26" s="31" t="s">
        <v>117</v>
      </c>
      <c r="D26" s="31" t="s">
        <v>118</v>
      </c>
      <c r="E26" s="111">
        <v>380740</v>
      </c>
      <c r="F26" s="112">
        <v>46188</v>
      </c>
      <c r="G26" s="112">
        <v>46310</v>
      </c>
      <c r="H26" s="111">
        <v>93584.24</v>
      </c>
      <c r="I26" s="111">
        <f>E26-H26</f>
        <v>287155.76</v>
      </c>
      <c r="J26" s="33">
        <f>H26/E26</f>
        <v>0.24579566108105269</v>
      </c>
      <c r="K26" s="33" t="s">
        <v>45</v>
      </c>
      <c r="L26" s="109"/>
      <c r="M26" s="109"/>
      <c r="N26" s="109"/>
      <c r="O26" s="9" t="s">
        <v>7</v>
      </c>
      <c r="P26" s="109"/>
    </row>
    <row r="27" spans="1:19" s="119" customFormat="1" ht="66" x14ac:dyDescent="0.25">
      <c r="A27" s="113" t="s">
        <v>122</v>
      </c>
      <c r="B27" s="114" t="s">
        <v>121</v>
      </c>
      <c r="C27" s="115" t="s">
        <v>76</v>
      </c>
      <c r="D27" s="114" t="s">
        <v>120</v>
      </c>
      <c r="E27" s="115">
        <v>259000</v>
      </c>
      <c r="F27" s="116">
        <v>46153</v>
      </c>
      <c r="G27" s="116">
        <v>46214</v>
      </c>
      <c r="H27" s="115">
        <f>E27</f>
        <v>259000</v>
      </c>
      <c r="I27" s="117">
        <f>E27-H27</f>
        <v>0</v>
      </c>
      <c r="J27" s="118">
        <f>J23</f>
        <v>0</v>
      </c>
      <c r="K27" s="19" t="s">
        <v>56</v>
      </c>
      <c r="L27" s="113"/>
      <c r="M27" s="113"/>
      <c r="N27" s="113"/>
      <c r="O27" s="14" t="s">
        <v>7</v>
      </c>
      <c r="P27" s="113"/>
    </row>
    <row r="28" spans="1:19" s="119" customFormat="1" ht="79.2" x14ac:dyDescent="0.25">
      <c r="A28" s="113" t="s">
        <v>124</v>
      </c>
      <c r="B28" s="114" t="s">
        <v>121</v>
      </c>
      <c r="C28" s="115" t="s">
        <v>76</v>
      </c>
      <c r="D28" s="114" t="s">
        <v>123</v>
      </c>
      <c r="E28" s="117">
        <v>274174.32</v>
      </c>
      <c r="F28" s="116">
        <v>46189</v>
      </c>
      <c r="G28" s="116">
        <v>46250</v>
      </c>
      <c r="H28" s="115">
        <f>E28</f>
        <v>274174.32</v>
      </c>
      <c r="I28" s="117">
        <f>E28-H28</f>
        <v>0</v>
      </c>
      <c r="J28" s="118">
        <f>J24</f>
        <v>0</v>
      </c>
      <c r="K28" s="19" t="s">
        <v>56</v>
      </c>
      <c r="L28" s="113"/>
      <c r="M28" s="113"/>
      <c r="N28" s="113"/>
      <c r="O28" s="14" t="s">
        <v>7</v>
      </c>
      <c r="P28" s="113"/>
    </row>
    <row r="29" spans="1:19" s="80" customFormat="1" ht="39.6" x14ac:dyDescent="0.25">
      <c r="A29" s="109" t="s">
        <v>126</v>
      </c>
      <c r="B29" s="31" t="s">
        <v>125</v>
      </c>
      <c r="C29" s="120" t="s">
        <v>127</v>
      </c>
      <c r="D29" s="31" t="s">
        <v>128</v>
      </c>
      <c r="E29" s="111">
        <v>295000</v>
      </c>
      <c r="F29" s="112">
        <v>46202</v>
      </c>
      <c r="G29" s="112">
        <v>46294</v>
      </c>
      <c r="H29" s="120">
        <v>0</v>
      </c>
      <c r="I29" s="111">
        <f>E29</f>
        <v>295000</v>
      </c>
      <c r="J29" s="33">
        <v>0</v>
      </c>
      <c r="K29" s="31" t="s">
        <v>129</v>
      </c>
      <c r="L29" s="109"/>
      <c r="M29" s="109"/>
      <c r="N29" s="109"/>
      <c r="O29" s="9" t="s">
        <v>7</v>
      </c>
      <c r="P29" s="109"/>
      <c r="Q29" s="109"/>
      <c r="R29" s="109"/>
      <c r="S29" s="109"/>
    </row>
    <row r="30" spans="1:19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9" x14ac:dyDescent="0.3">
      <c r="A31" s="131" t="s">
        <v>48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3"/>
    </row>
    <row r="32" spans="1:19" x14ac:dyDescent="0.3">
      <c r="A32" s="131" t="s">
        <v>49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3"/>
    </row>
    <row r="33" spans="1:16" x14ac:dyDescent="0.3">
      <c r="A33" s="134" t="s">
        <v>50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6"/>
    </row>
    <row r="35" spans="1:16" ht="15" thickBot="1" x14ac:dyDescent="0.35"/>
    <row r="36" spans="1:16" ht="15" thickBot="1" x14ac:dyDescent="0.35">
      <c r="A36" s="123" t="s">
        <v>110</v>
      </c>
      <c r="B36" s="124"/>
    </row>
    <row r="37" spans="1:16" x14ac:dyDescent="0.3">
      <c r="A37" s="59"/>
      <c r="B37" s="60" t="s">
        <v>109</v>
      </c>
    </row>
    <row r="38" spans="1:16" x14ac:dyDescent="0.3">
      <c r="A38" s="61"/>
      <c r="B38" s="60" t="s">
        <v>108</v>
      </c>
    </row>
    <row r="39" spans="1:16" x14ac:dyDescent="0.3">
      <c r="A39" s="62"/>
      <c r="B39" s="60" t="s">
        <v>107</v>
      </c>
    </row>
    <row r="40" spans="1:16" ht="15" thickBot="1" x14ac:dyDescent="0.35">
      <c r="A40" s="63"/>
      <c r="B40" s="64" t="s">
        <v>106</v>
      </c>
    </row>
  </sheetData>
  <mergeCells count="6">
    <mergeCell ref="A36:B36"/>
    <mergeCell ref="A1:P1"/>
    <mergeCell ref="A3:P3"/>
    <mergeCell ref="A31:P31"/>
    <mergeCell ref="A32:P32"/>
    <mergeCell ref="A33:P33"/>
  </mergeCells>
  <pageMargins left="1.1023622047244095" right="0.51181102362204722" top="1.7716535433070868" bottom="0.78740157480314965" header="0.31496062992125984" footer="0.31496062992125984"/>
  <pageSetup paperSize="9" scale="7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DA5C1-4C1D-417A-86A6-5330F35FD7F1}">
  <dimension ref="A1:Q32"/>
  <sheetViews>
    <sheetView showGridLines="0" tabSelected="1" zoomScaleNormal="100" workbookViewId="0">
      <selection sqref="A1:P1"/>
    </sheetView>
  </sheetViews>
  <sheetFormatPr defaultRowHeight="14.4" x14ac:dyDescent="0.3"/>
  <cols>
    <col min="1" max="1" width="50.44140625" customWidth="1"/>
    <col min="2" max="2" width="45.44140625" style="7" customWidth="1"/>
    <col min="3" max="3" width="41.5546875" style="7" customWidth="1"/>
    <col min="4" max="4" width="11.6640625" style="7" bestFit="1" customWidth="1"/>
    <col min="5" max="5" width="13.44140625" style="7" bestFit="1" customWidth="1"/>
    <col min="6" max="6" width="16.88671875" style="7" customWidth="1"/>
    <col min="7" max="7" width="26.6640625" style="7" customWidth="1"/>
    <col min="8" max="9" width="13.44140625" style="7" customWidth="1"/>
    <col min="10" max="11" width="12.5546875" style="7" customWidth="1"/>
    <col min="12" max="14" width="22.5546875" customWidth="1"/>
    <col min="15" max="15" width="14.109375" customWidth="1"/>
    <col min="16" max="16" width="19.44140625" style="1" customWidth="1"/>
  </cols>
  <sheetData>
    <row r="1" spans="1:17" ht="22.8" x14ac:dyDescent="0.4">
      <c r="A1" s="125" t="s">
        <v>47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7"/>
    </row>
    <row r="2" spans="1:17" x14ac:dyDescent="0.3">
      <c r="A2" s="5"/>
      <c r="N2" s="107"/>
      <c r="O2" s="108"/>
      <c r="P2" s="106"/>
    </row>
    <row r="3" spans="1:17" ht="21" x14ac:dyDescent="0.4">
      <c r="A3" s="128" t="s">
        <v>130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30"/>
    </row>
    <row r="4" spans="1:17" x14ac:dyDescent="0.3">
      <c r="A4" s="5"/>
      <c r="P4" s="106"/>
    </row>
    <row r="5" spans="1:17" ht="39.6" x14ac:dyDescent="0.3">
      <c r="A5" s="3" t="s">
        <v>0</v>
      </c>
      <c r="B5" s="3" t="s">
        <v>10</v>
      </c>
      <c r="C5" s="3" t="s">
        <v>11</v>
      </c>
      <c r="D5" s="3" t="s">
        <v>1</v>
      </c>
      <c r="E5" s="3" t="s">
        <v>2</v>
      </c>
      <c r="F5" s="3" t="s">
        <v>3</v>
      </c>
      <c r="G5" s="3" t="s">
        <v>8</v>
      </c>
      <c r="H5" s="3" t="s">
        <v>4</v>
      </c>
      <c r="I5" s="4" t="s">
        <v>41</v>
      </c>
      <c r="J5" s="3" t="s">
        <v>5</v>
      </c>
      <c r="K5" s="3" t="s">
        <v>29</v>
      </c>
      <c r="L5" s="4" t="s">
        <v>31</v>
      </c>
      <c r="M5" s="4" t="s">
        <v>39</v>
      </c>
      <c r="N5" s="4" t="s">
        <v>40</v>
      </c>
      <c r="O5" s="3" t="s">
        <v>6</v>
      </c>
      <c r="P5" s="4" t="s">
        <v>131</v>
      </c>
      <c r="Q5" s="1"/>
    </row>
    <row r="6" spans="1:17" s="86" customFormat="1" ht="26.4" hidden="1" x14ac:dyDescent="0.3">
      <c r="A6" s="37" t="s">
        <v>94</v>
      </c>
      <c r="B6" s="39" t="s">
        <v>12</v>
      </c>
      <c r="C6" s="38" t="s">
        <v>13</v>
      </c>
      <c r="D6" s="39" t="s">
        <v>77</v>
      </c>
      <c r="E6" s="40">
        <v>315957.77</v>
      </c>
      <c r="F6" s="41">
        <v>45247</v>
      </c>
      <c r="G6" s="41">
        <v>45638</v>
      </c>
      <c r="H6" s="42">
        <v>246105.61</v>
      </c>
      <c r="I6" s="81">
        <f>E6-H6</f>
        <v>69852.160000000033</v>
      </c>
      <c r="J6" s="46">
        <f>H6/E6</f>
        <v>0.7789193157047537</v>
      </c>
      <c r="K6" s="43" t="s">
        <v>30</v>
      </c>
      <c r="L6" s="82" t="s">
        <v>95</v>
      </c>
      <c r="M6" s="83"/>
      <c r="N6" s="83"/>
      <c r="O6" s="39" t="s">
        <v>7</v>
      </c>
      <c r="P6" s="84"/>
      <c r="Q6" s="85"/>
    </row>
    <row r="7" spans="1:17" s="86" customFormat="1" ht="41.4" hidden="1" x14ac:dyDescent="0.3">
      <c r="A7" s="37" t="s">
        <v>9</v>
      </c>
      <c r="B7" s="38" t="s">
        <v>12</v>
      </c>
      <c r="C7" s="38" t="s">
        <v>13</v>
      </c>
      <c r="D7" s="39" t="s">
        <v>14</v>
      </c>
      <c r="E7" s="40">
        <v>70313.919999999998</v>
      </c>
      <c r="F7" s="41">
        <v>45509</v>
      </c>
      <c r="G7" s="41">
        <v>45570</v>
      </c>
      <c r="H7" s="40">
        <f>54405.19+11463.89</f>
        <v>65869.08</v>
      </c>
      <c r="I7" s="42">
        <f t="shared" ref="I7:I15" si="0">E7-H7</f>
        <v>4444.8399999999965</v>
      </c>
      <c r="J7" s="43">
        <f t="shared" ref="J7:J15" si="1">H7/E7</f>
        <v>0.93678577442418232</v>
      </c>
      <c r="K7" s="43" t="s">
        <v>30</v>
      </c>
      <c r="L7" s="44" t="s">
        <v>38</v>
      </c>
      <c r="M7" s="39" t="s">
        <v>7</v>
      </c>
      <c r="N7" s="39"/>
      <c r="O7" s="39" t="s">
        <v>7</v>
      </c>
      <c r="P7" s="45"/>
      <c r="Q7" s="85"/>
    </row>
    <row r="8" spans="1:17" s="86" customFormat="1" ht="26.4" hidden="1" x14ac:dyDescent="0.3">
      <c r="A8" s="37" t="s">
        <v>15</v>
      </c>
      <c r="B8" s="39" t="s">
        <v>55</v>
      </c>
      <c r="C8" s="39" t="s">
        <v>54</v>
      </c>
      <c r="D8" s="39" t="s">
        <v>53</v>
      </c>
      <c r="E8" s="40">
        <v>165978.51999999999</v>
      </c>
      <c r="F8" s="41">
        <v>45756</v>
      </c>
      <c r="G8" s="41">
        <v>45847</v>
      </c>
      <c r="H8" s="42" t="s">
        <v>58</v>
      </c>
      <c r="I8" s="42">
        <v>0</v>
      </c>
      <c r="J8" s="43">
        <v>1</v>
      </c>
      <c r="K8" s="43" t="s">
        <v>56</v>
      </c>
      <c r="L8" s="43"/>
      <c r="M8" s="39"/>
      <c r="N8" s="41"/>
      <c r="O8" s="39" t="s">
        <v>22</v>
      </c>
      <c r="P8" s="40">
        <v>23577.63</v>
      </c>
    </row>
    <row r="9" spans="1:17" ht="26.4" x14ac:dyDescent="0.3">
      <c r="A9" s="67" t="s">
        <v>27</v>
      </c>
      <c r="B9" s="68" t="s">
        <v>16</v>
      </c>
      <c r="C9" s="68" t="s">
        <v>18</v>
      </c>
      <c r="D9" s="68" t="s">
        <v>17</v>
      </c>
      <c r="E9" s="70">
        <v>816298.72</v>
      </c>
      <c r="F9" s="71">
        <v>45258</v>
      </c>
      <c r="G9" s="71">
        <v>45350</v>
      </c>
      <c r="H9" s="72">
        <f>124437.24+102056.09</f>
        <v>226493.33000000002</v>
      </c>
      <c r="I9" s="72">
        <f>E9-H9+P9</f>
        <v>708772.52999999991</v>
      </c>
      <c r="J9" s="73">
        <f t="shared" si="1"/>
        <v>0.27746378188612131</v>
      </c>
      <c r="K9" s="73" t="s">
        <v>30</v>
      </c>
      <c r="L9" s="76"/>
      <c r="M9" s="68" t="s">
        <v>22</v>
      </c>
      <c r="N9" s="98">
        <v>46334</v>
      </c>
      <c r="O9" s="68" t="s">
        <v>22</v>
      </c>
      <c r="P9" s="72">
        <f>61960.45+14803.14+42203.55</f>
        <v>118967.14</v>
      </c>
    </row>
    <row r="10" spans="1:17" s="86" customFormat="1" ht="26.4" hidden="1" x14ac:dyDescent="0.3">
      <c r="A10" s="37" t="s">
        <v>26</v>
      </c>
      <c r="B10" s="87" t="s">
        <v>19</v>
      </c>
      <c r="C10" s="87" t="s">
        <v>20</v>
      </c>
      <c r="D10" s="87" t="s">
        <v>21</v>
      </c>
      <c r="E10" s="88">
        <v>291999</v>
      </c>
      <c r="F10" s="89">
        <v>45498</v>
      </c>
      <c r="G10" s="89">
        <v>45651</v>
      </c>
      <c r="H10" s="90" t="s">
        <v>58</v>
      </c>
      <c r="I10" s="42">
        <v>0</v>
      </c>
      <c r="J10" s="91">
        <v>1</v>
      </c>
      <c r="K10" s="73" t="s">
        <v>30</v>
      </c>
      <c r="L10" s="91"/>
      <c r="M10" s="39" t="s">
        <v>7</v>
      </c>
      <c r="N10" s="98">
        <v>46335</v>
      </c>
      <c r="O10" s="87" t="s">
        <v>22</v>
      </c>
      <c r="P10" s="40">
        <v>27068.85</v>
      </c>
    </row>
    <row r="11" spans="1:17" s="86" customFormat="1" ht="26.4" hidden="1" x14ac:dyDescent="0.3">
      <c r="A11" s="37" t="s">
        <v>25</v>
      </c>
      <c r="B11" s="39" t="s">
        <v>23</v>
      </c>
      <c r="C11" s="39" t="s">
        <v>37</v>
      </c>
      <c r="D11" s="39" t="s">
        <v>24</v>
      </c>
      <c r="E11" s="92">
        <v>27081.34</v>
      </c>
      <c r="F11" s="41">
        <v>45617</v>
      </c>
      <c r="G11" s="41">
        <v>45647</v>
      </c>
      <c r="H11" s="90" t="s">
        <v>58</v>
      </c>
      <c r="I11" s="42">
        <v>0</v>
      </c>
      <c r="J11" s="91">
        <v>1</v>
      </c>
      <c r="K11" s="73" t="s">
        <v>30</v>
      </c>
      <c r="L11" s="46"/>
      <c r="M11" s="39" t="s">
        <v>7</v>
      </c>
      <c r="N11" s="98">
        <v>46336</v>
      </c>
      <c r="O11" s="39" t="s">
        <v>7</v>
      </c>
      <c r="P11" s="45"/>
    </row>
    <row r="12" spans="1:17" s="86" customFormat="1" ht="26.4" hidden="1" x14ac:dyDescent="0.3">
      <c r="A12" s="37" t="s">
        <v>33</v>
      </c>
      <c r="B12" s="39" t="s">
        <v>32</v>
      </c>
      <c r="C12" s="39" t="s">
        <v>34</v>
      </c>
      <c r="D12" s="39" t="s">
        <v>35</v>
      </c>
      <c r="E12" s="40">
        <v>152500</v>
      </c>
      <c r="F12" s="41">
        <v>45628</v>
      </c>
      <c r="G12" s="41">
        <v>45690</v>
      </c>
      <c r="H12" s="90" t="s">
        <v>58</v>
      </c>
      <c r="I12" s="42">
        <v>0</v>
      </c>
      <c r="J12" s="91">
        <v>1</v>
      </c>
      <c r="K12" s="73" t="s">
        <v>30</v>
      </c>
      <c r="L12" s="39"/>
      <c r="M12" s="39" t="s">
        <v>7</v>
      </c>
      <c r="N12" s="98">
        <v>46337</v>
      </c>
      <c r="O12" s="39" t="s">
        <v>7</v>
      </c>
      <c r="P12" s="39"/>
    </row>
    <row r="13" spans="1:17" s="86" customFormat="1" ht="27.6" hidden="1" x14ac:dyDescent="0.3">
      <c r="A13" s="38" t="s">
        <v>46</v>
      </c>
      <c r="B13" s="39" t="s">
        <v>42</v>
      </c>
      <c r="C13" s="39" t="s">
        <v>43</v>
      </c>
      <c r="D13" s="39" t="s">
        <v>44</v>
      </c>
      <c r="E13" s="40">
        <v>394999.97</v>
      </c>
      <c r="F13" s="41">
        <v>45595</v>
      </c>
      <c r="G13" s="41">
        <v>45656</v>
      </c>
      <c r="H13" s="90" t="s">
        <v>58</v>
      </c>
      <c r="I13" s="42">
        <v>0</v>
      </c>
      <c r="J13" s="91">
        <v>1</v>
      </c>
      <c r="K13" s="73" t="s">
        <v>30</v>
      </c>
      <c r="L13" s="93" t="s">
        <v>51</v>
      </c>
      <c r="M13" s="39" t="s">
        <v>22</v>
      </c>
      <c r="N13" s="98">
        <v>46338</v>
      </c>
      <c r="O13" s="39" t="s">
        <v>7</v>
      </c>
      <c r="P13" s="39"/>
    </row>
    <row r="14" spans="1:17" s="86" customFormat="1" ht="41.4" hidden="1" x14ac:dyDescent="0.3">
      <c r="A14" s="37" t="s">
        <v>52</v>
      </c>
      <c r="B14" s="38" t="s">
        <v>59</v>
      </c>
      <c r="C14" s="39" t="s">
        <v>60</v>
      </c>
      <c r="D14" s="39" t="s">
        <v>61</v>
      </c>
      <c r="E14" s="40">
        <v>146500</v>
      </c>
      <c r="F14" s="41">
        <v>45811</v>
      </c>
      <c r="G14" s="41">
        <v>45903</v>
      </c>
      <c r="H14" s="90" t="s">
        <v>58</v>
      </c>
      <c r="I14" s="42">
        <v>0</v>
      </c>
      <c r="J14" s="91">
        <v>1</v>
      </c>
      <c r="K14" s="73" t="s">
        <v>30</v>
      </c>
      <c r="L14" s="82" t="s">
        <v>62</v>
      </c>
      <c r="M14" s="39" t="s">
        <v>22</v>
      </c>
      <c r="N14" s="98">
        <v>46339</v>
      </c>
      <c r="O14" s="39" t="s">
        <v>7</v>
      </c>
      <c r="P14" s="39"/>
    </row>
    <row r="15" spans="1:17" s="1" customFormat="1" ht="26.4" x14ac:dyDescent="0.3">
      <c r="A15" s="67" t="s">
        <v>67</v>
      </c>
      <c r="B15" s="69" t="s">
        <v>66</v>
      </c>
      <c r="C15" s="68" t="s">
        <v>65</v>
      </c>
      <c r="D15" s="68" t="s">
        <v>64</v>
      </c>
      <c r="E15" s="70">
        <v>573000</v>
      </c>
      <c r="F15" s="71">
        <v>45874</v>
      </c>
      <c r="G15" s="71">
        <v>46058</v>
      </c>
      <c r="H15" s="72">
        <f>181672.25+162335.28+147681.25</f>
        <v>491688.78</v>
      </c>
      <c r="I15" s="72">
        <f t="shared" si="0"/>
        <v>81311.219999999972</v>
      </c>
      <c r="J15" s="73">
        <f t="shared" si="1"/>
        <v>0.85809560209424085</v>
      </c>
      <c r="K15" s="78" t="s">
        <v>45</v>
      </c>
      <c r="L15" s="79"/>
      <c r="M15" s="68" t="s">
        <v>22</v>
      </c>
      <c r="N15" s="98">
        <v>46329</v>
      </c>
      <c r="O15" s="68" t="s">
        <v>7</v>
      </c>
      <c r="P15" s="75"/>
    </row>
    <row r="16" spans="1:17" s="7" customFormat="1" ht="26.4" hidden="1" x14ac:dyDescent="0.3">
      <c r="A16" s="67" t="s">
        <v>70</v>
      </c>
      <c r="B16" s="69"/>
      <c r="C16" s="68"/>
      <c r="D16" s="68"/>
      <c r="E16" s="70"/>
      <c r="F16" s="71"/>
      <c r="G16" s="71"/>
      <c r="H16" s="72"/>
      <c r="I16" s="72"/>
      <c r="J16" s="73"/>
      <c r="K16" s="78"/>
      <c r="L16" s="68" t="s">
        <v>112</v>
      </c>
      <c r="M16" s="68" t="s">
        <v>7</v>
      </c>
      <c r="N16" s="68"/>
      <c r="O16" s="68" t="s">
        <v>7</v>
      </c>
      <c r="P16" s="68"/>
    </row>
    <row r="17" spans="1:16" s="86" customFormat="1" ht="102" hidden="1" customHeight="1" x14ac:dyDescent="0.3">
      <c r="A17" s="37" t="s">
        <v>75</v>
      </c>
      <c r="B17" s="38" t="s">
        <v>74</v>
      </c>
      <c r="C17" s="39" t="s">
        <v>76</v>
      </c>
      <c r="D17" s="39" t="s">
        <v>77</v>
      </c>
      <c r="E17" s="40">
        <v>201000</v>
      </c>
      <c r="F17" s="41">
        <v>45917</v>
      </c>
      <c r="G17" s="41">
        <v>45978</v>
      </c>
      <c r="H17" s="42" t="s">
        <v>58</v>
      </c>
      <c r="I17" s="42">
        <v>0</v>
      </c>
      <c r="J17" s="46">
        <v>1</v>
      </c>
      <c r="K17" s="46" t="s">
        <v>56</v>
      </c>
      <c r="L17" s="45"/>
      <c r="M17" s="39" t="s">
        <v>7</v>
      </c>
      <c r="N17" s="45"/>
      <c r="O17" s="39" t="s">
        <v>7</v>
      </c>
      <c r="P17" s="45"/>
    </row>
    <row r="18" spans="1:16" s="86" customFormat="1" ht="52.8" hidden="1" x14ac:dyDescent="0.3">
      <c r="A18" s="37" t="s">
        <v>78</v>
      </c>
      <c r="B18" s="38" t="s">
        <v>79</v>
      </c>
      <c r="C18" s="39" t="s">
        <v>80</v>
      </c>
      <c r="D18" s="39" t="s">
        <v>81</v>
      </c>
      <c r="E18" s="40">
        <v>120680</v>
      </c>
      <c r="F18" s="41">
        <v>45980</v>
      </c>
      <c r="G18" s="41">
        <v>45676</v>
      </c>
      <c r="H18" s="42" t="s">
        <v>58</v>
      </c>
      <c r="I18" s="42">
        <v>0</v>
      </c>
      <c r="J18" s="46">
        <v>1</v>
      </c>
      <c r="K18" s="46" t="s">
        <v>56</v>
      </c>
      <c r="L18" s="39"/>
      <c r="M18" s="39" t="s">
        <v>7</v>
      </c>
      <c r="N18" s="39"/>
      <c r="O18" s="39" t="s">
        <v>7</v>
      </c>
      <c r="P18" s="39"/>
    </row>
    <row r="19" spans="1:16" s="86" customFormat="1" ht="26.4" hidden="1" x14ac:dyDescent="0.3">
      <c r="A19" s="37" t="s">
        <v>83</v>
      </c>
      <c r="B19" s="38" t="s">
        <v>82</v>
      </c>
      <c r="C19" s="39" t="s">
        <v>84</v>
      </c>
      <c r="D19" s="39" t="s">
        <v>85</v>
      </c>
      <c r="E19" s="40">
        <v>74090.34</v>
      </c>
      <c r="F19" s="41">
        <v>45866</v>
      </c>
      <c r="G19" s="41">
        <v>45958</v>
      </c>
      <c r="H19" s="42" t="s">
        <v>58</v>
      </c>
      <c r="I19" s="42">
        <v>0</v>
      </c>
      <c r="J19" s="46">
        <v>1</v>
      </c>
      <c r="K19" s="94" t="s">
        <v>56</v>
      </c>
      <c r="L19" s="39"/>
      <c r="M19" s="39" t="s">
        <v>7</v>
      </c>
      <c r="N19" s="39"/>
      <c r="O19" s="39" t="s">
        <v>22</v>
      </c>
      <c r="P19" s="42">
        <v>2072.81</v>
      </c>
    </row>
    <row r="20" spans="1:16" s="86" customFormat="1" ht="59.25" hidden="1" customHeight="1" x14ac:dyDescent="0.3">
      <c r="A20" s="37" t="s">
        <v>87</v>
      </c>
      <c r="B20" s="38" t="s">
        <v>86</v>
      </c>
      <c r="C20" s="39" t="s">
        <v>88</v>
      </c>
      <c r="D20" s="39" t="s">
        <v>89</v>
      </c>
      <c r="E20" s="40">
        <v>39261.589999999997</v>
      </c>
      <c r="F20" s="41">
        <v>45932</v>
      </c>
      <c r="G20" s="41">
        <v>46024</v>
      </c>
      <c r="H20" s="42" t="s">
        <v>58</v>
      </c>
      <c r="I20" s="42">
        <v>0</v>
      </c>
      <c r="J20" s="46">
        <v>1</v>
      </c>
      <c r="K20" s="94" t="s">
        <v>56</v>
      </c>
      <c r="L20" s="39"/>
      <c r="M20" s="39" t="s">
        <v>7</v>
      </c>
      <c r="N20" s="39"/>
      <c r="O20" s="39" t="s">
        <v>7</v>
      </c>
      <c r="P20" s="39"/>
    </row>
    <row r="21" spans="1:16" s="86" customFormat="1" ht="62.25" hidden="1" customHeight="1" x14ac:dyDescent="0.3">
      <c r="A21" s="37" t="s">
        <v>90</v>
      </c>
      <c r="B21" s="38" t="s">
        <v>91</v>
      </c>
      <c r="C21" s="39" t="s">
        <v>92</v>
      </c>
      <c r="D21" s="39" t="s">
        <v>93</v>
      </c>
      <c r="E21" s="40">
        <v>124779.05</v>
      </c>
      <c r="F21" s="41">
        <v>45869</v>
      </c>
      <c r="G21" s="41">
        <v>45961</v>
      </c>
      <c r="H21" s="42" t="s">
        <v>58</v>
      </c>
      <c r="I21" s="42">
        <v>0</v>
      </c>
      <c r="J21" s="46">
        <v>1</v>
      </c>
      <c r="K21" s="94" t="s">
        <v>56</v>
      </c>
      <c r="L21" s="39"/>
      <c r="M21" s="39" t="s">
        <v>7</v>
      </c>
      <c r="N21" s="39"/>
      <c r="O21" s="39" t="s">
        <v>7</v>
      </c>
      <c r="P21" s="39"/>
    </row>
    <row r="22" spans="1:16" ht="39.6" x14ac:dyDescent="0.3">
      <c r="A22" s="67" t="s">
        <v>100</v>
      </c>
      <c r="B22" s="69" t="s">
        <v>101</v>
      </c>
      <c r="C22" s="68" t="s">
        <v>102</v>
      </c>
      <c r="D22" s="68" t="s">
        <v>103</v>
      </c>
      <c r="E22" s="70">
        <v>64983.51</v>
      </c>
      <c r="F22" s="71">
        <v>46058</v>
      </c>
      <c r="G22" s="71">
        <v>46178</v>
      </c>
      <c r="H22" s="72">
        <f>E22</f>
        <v>64983.51</v>
      </c>
      <c r="I22" s="72">
        <f>E22-H22</f>
        <v>0</v>
      </c>
      <c r="J22" s="74">
        <f>H22/E22</f>
        <v>1</v>
      </c>
      <c r="K22" s="68" t="s">
        <v>56</v>
      </c>
      <c r="L22" s="68"/>
      <c r="M22" s="68"/>
      <c r="N22" s="68"/>
      <c r="O22" s="68"/>
      <c r="P22" s="68"/>
    </row>
    <row r="23" spans="1:16" s="7" customFormat="1" ht="46.5" customHeight="1" x14ac:dyDescent="0.3">
      <c r="A23" s="67" t="s">
        <v>104</v>
      </c>
      <c r="B23" s="68" t="s">
        <v>86</v>
      </c>
      <c r="C23" s="68" t="s">
        <v>88</v>
      </c>
      <c r="D23" s="68" t="s">
        <v>105</v>
      </c>
      <c r="E23" s="70">
        <v>63282.27</v>
      </c>
      <c r="F23" s="71">
        <v>46071</v>
      </c>
      <c r="G23" s="71">
        <v>46160</v>
      </c>
      <c r="H23" s="72">
        <f>E23</f>
        <v>63282.27</v>
      </c>
      <c r="I23" s="70">
        <f>E23</f>
        <v>63282.27</v>
      </c>
      <c r="J23" s="74">
        <f>H23/E23</f>
        <v>1</v>
      </c>
      <c r="K23" s="68" t="s">
        <v>56</v>
      </c>
      <c r="L23" s="68"/>
      <c r="M23" s="68"/>
      <c r="N23" s="68"/>
      <c r="O23" s="68"/>
      <c r="P23" s="68"/>
    </row>
    <row r="24" spans="1:16" s="1" customFormat="1" ht="60.75" customHeight="1" x14ac:dyDescent="0.25">
      <c r="A24" s="80" t="s">
        <v>96</v>
      </c>
      <c r="B24" s="69" t="s">
        <v>97</v>
      </c>
      <c r="C24" s="68" t="s">
        <v>92</v>
      </c>
      <c r="D24" s="68" t="s">
        <v>98</v>
      </c>
      <c r="E24" s="68" t="s">
        <v>99</v>
      </c>
      <c r="F24" s="71">
        <v>46083</v>
      </c>
      <c r="G24" s="71">
        <v>46144</v>
      </c>
      <c r="H24" s="72" t="str">
        <f>E24</f>
        <v>R$ 129.841,96.</v>
      </c>
      <c r="I24" s="68" t="str">
        <f>E24</f>
        <v>R$ 129.841,96.</v>
      </c>
      <c r="J24" s="74">
        <v>1</v>
      </c>
      <c r="K24" s="68" t="s">
        <v>56</v>
      </c>
      <c r="L24" s="68"/>
      <c r="M24" s="68"/>
      <c r="N24" s="68"/>
      <c r="O24" s="68"/>
      <c r="P24" s="68"/>
    </row>
    <row r="25" spans="1:16" s="1" customFormat="1" ht="52.8" x14ac:dyDescent="0.25">
      <c r="A25" s="80" t="s">
        <v>114</v>
      </c>
      <c r="B25" s="95" t="s">
        <v>113</v>
      </c>
      <c r="C25" s="68" t="s">
        <v>115</v>
      </c>
      <c r="D25" s="68" t="s">
        <v>116</v>
      </c>
      <c r="E25" s="70">
        <v>2799010.07</v>
      </c>
      <c r="F25" s="71">
        <v>46014</v>
      </c>
      <c r="G25" s="71">
        <v>46561</v>
      </c>
      <c r="H25" s="72">
        <v>796423.33</v>
      </c>
      <c r="I25" s="70">
        <f>E25-H25</f>
        <v>2002586.7399999998</v>
      </c>
      <c r="J25" s="73">
        <f>H25/E25</f>
        <v>0.28453750078862705</v>
      </c>
      <c r="K25" s="78" t="s">
        <v>45</v>
      </c>
      <c r="L25" s="75"/>
      <c r="M25" s="75"/>
      <c r="N25" s="75"/>
      <c r="O25" s="68" t="s">
        <v>7</v>
      </c>
      <c r="P25" s="75"/>
    </row>
    <row r="26" spans="1:16" s="96" customFormat="1" ht="26.4" x14ac:dyDescent="0.25">
      <c r="A26" s="80" t="s">
        <v>119</v>
      </c>
      <c r="B26" s="69" t="s">
        <v>132</v>
      </c>
      <c r="C26" s="69" t="s">
        <v>117</v>
      </c>
      <c r="D26" s="69" t="s">
        <v>118</v>
      </c>
      <c r="E26" s="97">
        <v>380740</v>
      </c>
      <c r="F26" s="98">
        <v>46188</v>
      </c>
      <c r="G26" s="98">
        <v>46310</v>
      </c>
      <c r="H26" s="97">
        <v>93584.24</v>
      </c>
      <c r="I26" s="97">
        <f>E26-H26</f>
        <v>287155.76</v>
      </c>
      <c r="J26" s="78">
        <f>H26/E26</f>
        <v>0.24579566108105269</v>
      </c>
      <c r="K26" s="78" t="s">
        <v>45</v>
      </c>
      <c r="L26" s="80"/>
      <c r="M26" s="80"/>
      <c r="N26" s="80"/>
      <c r="O26" s="68" t="s">
        <v>7</v>
      </c>
      <c r="P26" s="80"/>
    </row>
    <row r="27" spans="1:16" s="96" customFormat="1" ht="66" x14ac:dyDescent="0.25">
      <c r="A27" s="100" t="s">
        <v>122</v>
      </c>
      <c r="B27" s="101" t="s">
        <v>121</v>
      </c>
      <c r="C27" s="102" t="s">
        <v>76</v>
      </c>
      <c r="D27" s="101" t="s">
        <v>120</v>
      </c>
      <c r="E27" s="102">
        <v>259000</v>
      </c>
      <c r="F27" s="103">
        <v>46153</v>
      </c>
      <c r="G27" s="103">
        <v>46214</v>
      </c>
      <c r="H27" s="102">
        <f>E27</f>
        <v>259000</v>
      </c>
      <c r="I27" s="104">
        <f>E27-H27</f>
        <v>0</v>
      </c>
      <c r="J27" s="105">
        <f>J23</f>
        <v>1</v>
      </c>
      <c r="K27" s="77" t="s">
        <v>56</v>
      </c>
      <c r="L27" s="100"/>
      <c r="M27" s="100"/>
      <c r="N27" s="100"/>
      <c r="O27" s="68" t="s">
        <v>7</v>
      </c>
      <c r="P27" s="100"/>
    </row>
    <row r="28" spans="1:16" s="96" customFormat="1" ht="79.2" x14ac:dyDescent="0.25">
      <c r="A28" s="100" t="s">
        <v>124</v>
      </c>
      <c r="B28" s="101" t="s">
        <v>121</v>
      </c>
      <c r="C28" s="102" t="s">
        <v>76</v>
      </c>
      <c r="D28" s="101" t="s">
        <v>123</v>
      </c>
      <c r="E28" s="104">
        <v>274174.32</v>
      </c>
      <c r="F28" s="103">
        <v>46189</v>
      </c>
      <c r="G28" s="103">
        <v>46250</v>
      </c>
      <c r="H28" s="102">
        <f>E28</f>
        <v>274174.32</v>
      </c>
      <c r="I28" s="104">
        <f>E28-H28</f>
        <v>0</v>
      </c>
      <c r="J28" s="105">
        <f>J24</f>
        <v>1</v>
      </c>
      <c r="K28" s="77" t="s">
        <v>56</v>
      </c>
      <c r="L28" s="100"/>
      <c r="M28" s="100"/>
      <c r="N28" s="100"/>
      <c r="O28" s="68" t="s">
        <v>7</v>
      </c>
      <c r="P28" s="100"/>
    </row>
    <row r="29" spans="1:16" s="80" customFormat="1" ht="39.6" x14ac:dyDescent="0.25">
      <c r="A29" s="80" t="s">
        <v>126</v>
      </c>
      <c r="B29" s="69" t="s">
        <v>125</v>
      </c>
      <c r="C29" s="99" t="s">
        <v>127</v>
      </c>
      <c r="D29" s="69" t="s">
        <v>128</v>
      </c>
      <c r="E29" s="97">
        <v>295000</v>
      </c>
      <c r="F29" s="98">
        <v>46202</v>
      </c>
      <c r="G29" s="98">
        <v>46294</v>
      </c>
      <c r="H29" s="99">
        <v>0</v>
      </c>
      <c r="I29" s="97">
        <f>E29</f>
        <v>295000</v>
      </c>
      <c r="J29" s="78">
        <v>0</v>
      </c>
      <c r="K29" s="69" t="s">
        <v>129</v>
      </c>
      <c r="O29" s="68" t="s">
        <v>7</v>
      </c>
    </row>
    <row r="30" spans="1:16" x14ac:dyDescent="0.3">
      <c r="A30" s="131" t="s">
        <v>48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3"/>
    </row>
    <row r="31" spans="1:16" x14ac:dyDescent="0.3">
      <c r="A31" s="131" t="s">
        <v>49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3"/>
    </row>
    <row r="32" spans="1:16" x14ac:dyDescent="0.3">
      <c r="A32" s="134" t="s">
        <v>50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6"/>
    </row>
  </sheetData>
  <mergeCells count="5">
    <mergeCell ref="A32:P32"/>
    <mergeCell ref="A1:P1"/>
    <mergeCell ref="A3:P3"/>
    <mergeCell ref="A30:P30"/>
    <mergeCell ref="A31:P31"/>
  </mergeCells>
  <phoneticPr fontId="4" type="noConversion"/>
  <pageMargins left="1.1023622047244095" right="0.51181102362204722" top="1.7716535433070868" bottom="0.78740157480314965" header="0.31496062992125984" footer="0.31496062992125984"/>
  <pageSetup paperSize="9" scale="7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Relação 2024 - 2025 - 2026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</dc:creator>
  <cp:lastModifiedBy>Samuel Souza</cp:lastModifiedBy>
  <cp:lastPrinted>2026-03-02T10:53:29Z</cp:lastPrinted>
  <dcterms:created xsi:type="dcterms:W3CDTF">2023-05-11T16:36:36Z</dcterms:created>
  <dcterms:modified xsi:type="dcterms:W3CDTF">2026-08-25T18:17:01Z</dcterms:modified>
</cp:coreProperties>
</file>